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05" windowWidth="11340" windowHeight="7470"/>
  </bookViews>
  <sheets>
    <sheet name="FY 2016 LAC" sheetId="7" r:id="rId1"/>
    <sheet name="Sheet2" sheetId="2" r:id="rId2"/>
  </sheets>
  <definedNames>
    <definedName name="_xlnm.Print_Area" localSheetId="0">'FY 2016 LAC'!$A$1:$E$91</definedName>
    <definedName name="_xlnm.Print_Titles" localSheetId="0">'FY 2016 LAC'!$6:$7</definedName>
  </definedNames>
  <calcPr calcId="145621"/>
</workbook>
</file>

<file path=xl/calcChain.xml><?xml version="1.0" encoding="utf-8"?>
<calcChain xmlns="http://schemas.openxmlformats.org/spreadsheetml/2006/main">
  <c r="E17" i="2" l="1"/>
  <c r="C17" i="2" l="1"/>
  <c r="C56" i="7" l="1"/>
  <c r="C55" i="7"/>
  <c r="C54" i="7"/>
  <c r="C53" i="7"/>
  <c r="C52" i="7"/>
  <c r="E70" i="7" l="1"/>
  <c r="C31" i="7" l="1"/>
  <c r="E80" i="7"/>
  <c r="E65" i="7" l="1"/>
  <c r="E30" i="7" l="1"/>
  <c r="B44" i="7" l="1"/>
  <c r="B31" i="7" l="1"/>
  <c r="E83" i="7" l="1"/>
  <c r="E82" i="7"/>
  <c r="E41" i="7"/>
  <c r="E12" i="7" l="1"/>
  <c r="E56" i="7" l="1"/>
  <c r="E57" i="7"/>
  <c r="E52" i="7"/>
  <c r="B66" i="7"/>
  <c r="B58" i="7"/>
  <c r="D66" i="7" l="1"/>
  <c r="D91" i="7"/>
  <c r="D58" i="7"/>
  <c r="D44" i="7"/>
  <c r="D31" i="7"/>
  <c r="D18" i="7"/>
  <c r="C91" i="7"/>
  <c r="B91" i="7"/>
  <c r="E90" i="7"/>
  <c r="E89" i="7"/>
  <c r="E88" i="7"/>
  <c r="E87" i="7"/>
  <c r="E81" i="7"/>
  <c r="E79" i="7"/>
  <c r="E75" i="7"/>
  <c r="E74" i="7"/>
  <c r="E73" i="7"/>
  <c r="E72" i="7"/>
  <c r="E71" i="7"/>
  <c r="C66" i="7"/>
  <c r="E66" i="7" s="1"/>
  <c r="E64" i="7"/>
  <c r="E63" i="7"/>
  <c r="E62" i="7"/>
  <c r="C58" i="7"/>
  <c r="E58" i="7" s="1"/>
  <c r="E55" i="7"/>
  <c r="E54" i="7"/>
  <c r="E53" i="7"/>
  <c r="E49" i="7"/>
  <c r="E48" i="7"/>
  <c r="E35" i="7"/>
  <c r="C44" i="7"/>
  <c r="E43" i="7"/>
  <c r="E42" i="7"/>
  <c r="E40" i="7"/>
  <c r="E39" i="7"/>
  <c r="E29" i="7"/>
  <c r="E28" i="7"/>
  <c r="E27" i="7"/>
  <c r="E26" i="7"/>
  <c r="E25" i="7"/>
  <c r="E24" i="7"/>
  <c r="E23" i="7"/>
  <c r="C18" i="7"/>
  <c r="B18" i="7"/>
  <c r="E17" i="7"/>
  <c r="E16" i="7"/>
  <c r="E15" i="7"/>
  <c r="E14" i="7"/>
  <c r="E13" i="7"/>
  <c r="E18" i="7" l="1"/>
  <c r="E31" i="7"/>
  <c r="E91" i="7"/>
  <c r="E44" i="7"/>
  <c r="E22" i="7"/>
</calcChain>
</file>

<file path=xl/sharedStrings.xml><?xml version="1.0" encoding="utf-8"?>
<sst xmlns="http://schemas.openxmlformats.org/spreadsheetml/2006/main" count="113" uniqueCount="61">
  <si>
    <t>Total</t>
  </si>
  <si>
    <t xml:space="preserve"> </t>
  </si>
  <si>
    <t>n/a</t>
  </si>
  <si>
    <t>Percent of first time checkouts on self-checkout machines</t>
  </si>
  <si>
    <t xml:space="preserve">Children's </t>
  </si>
  <si>
    <t>Library branch visits (customer count)</t>
  </si>
  <si>
    <t>Information and circulation services usage</t>
  </si>
  <si>
    <t>Volunteer hours</t>
  </si>
  <si>
    <t xml:space="preserve">Number of programs   </t>
  </si>
  <si>
    <t xml:space="preserve">Number of volunteers </t>
  </si>
  <si>
    <t>Holds placed in library branches and online</t>
  </si>
  <si>
    <t>Books</t>
  </si>
  <si>
    <t>DVDs</t>
  </si>
  <si>
    <t>CDs</t>
  </si>
  <si>
    <t>Magazines</t>
  </si>
  <si>
    <t>Other media</t>
  </si>
  <si>
    <t>Laptop and misc.</t>
  </si>
  <si>
    <t>LINK+ items borrowed</t>
  </si>
  <si>
    <t>Study room reservations</t>
  </si>
  <si>
    <t>Checkouts by type of material</t>
  </si>
  <si>
    <t>Programs attendance by age group</t>
  </si>
  <si>
    <t>Baby and preschool</t>
  </si>
  <si>
    <t>Adults</t>
  </si>
  <si>
    <t>Audio book</t>
  </si>
  <si>
    <t>Checkouts of books &amp; other items by branch</t>
  </si>
  <si>
    <t xml:space="preserve">School age             </t>
  </si>
  <si>
    <t xml:space="preserve">Teen                      </t>
  </si>
  <si>
    <t>Database searches</t>
  </si>
  <si>
    <t>Library cards issued</t>
  </si>
  <si>
    <t>Program, public PC and meeting room activity</t>
  </si>
  <si>
    <t>Public PC sessions</t>
  </si>
  <si>
    <t>Online event registrations</t>
  </si>
  <si>
    <t xml:space="preserve">Community room reservations  </t>
  </si>
  <si>
    <t>Volunteer time donated</t>
  </si>
  <si>
    <t>E-branch visits</t>
  </si>
  <si>
    <t>Virtual visits</t>
  </si>
  <si>
    <t>Collections in libraries by type of material</t>
  </si>
  <si>
    <t>Other formats</t>
  </si>
  <si>
    <t>eBooks</t>
  </si>
  <si>
    <t>FY 2009</t>
  </si>
  <si>
    <t>One-Year Change</t>
  </si>
  <si>
    <t>DVDs, CDs, and other media</t>
  </si>
  <si>
    <t xml:space="preserve">Children's  </t>
  </si>
  <si>
    <t>Reference and research inquiries  (excludes directional)</t>
  </si>
  <si>
    <t>College Terrace</t>
  </si>
  <si>
    <t xml:space="preserve">Downtown </t>
  </si>
  <si>
    <t xml:space="preserve">College Terrace </t>
  </si>
  <si>
    <t>Downtown</t>
  </si>
  <si>
    <t xml:space="preserve">Downtown  </t>
  </si>
  <si>
    <t>Downloadable/streaming</t>
  </si>
  <si>
    <t>FY 2015</t>
  </si>
  <si>
    <t>How the Library Served You in FY2016</t>
  </si>
  <si>
    <t>July 2015 - June 2016</t>
  </si>
  <si>
    <t>FY 2016</t>
  </si>
  <si>
    <t>Collections (items held as of June 30, 2016)</t>
  </si>
  <si>
    <t xml:space="preserve">Rinconada </t>
  </si>
  <si>
    <t xml:space="preserve">Mitchell Park  </t>
  </si>
  <si>
    <t>CH</t>
  </si>
  <si>
    <t>CT</t>
  </si>
  <si>
    <t>eBooks and eMusic *</t>
  </si>
  <si>
    <t>* excludes Freegal music and Hoopla ebook, eAudiobooks, Comics because their counts are by title, not 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</si>
</sst>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0">
    <font>
      <sz val="10"/>
      <name val="Arial"/>
    </font>
    <font>
      <sz val="8"/>
      <name val="Arial"/>
      <family val="2"/>
    </font>
    <font>
      <sz val="16"/>
      <name val="Arial"/>
      <family val="2"/>
    </font>
    <font>
      <sz val="15"/>
      <name val="Arial"/>
      <family val="2"/>
    </font>
    <font>
      <sz val="15"/>
      <color rgb="FFFF0000"/>
      <name val="Arial"/>
      <family val="2"/>
    </font>
    <font>
      <b/>
      <sz val="15"/>
      <name val="Arial"/>
      <family val="2"/>
    </font>
    <font>
      <sz val="15"/>
      <name val="URWClarendonTLig"/>
    </font>
    <font>
      <b/>
      <sz val="18"/>
      <name val="Arial"/>
      <family val="2"/>
    </font>
    <font>
      <sz val="10"/>
      <name val="Arial"/>
    </font>
    <font>
      <i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3" fontId="3" fillId="0" borderId="0" xfId="0" applyNumberFormat="1" applyFont="1"/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3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wrapText="1"/>
    </xf>
    <xf numFmtId="3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wrapText="1"/>
    </xf>
    <xf numFmtId="3" fontId="3" fillId="0" borderId="4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wrapText="1"/>
    </xf>
    <xf numFmtId="3" fontId="3" fillId="0" borderId="0" xfId="0" applyNumberFormat="1" applyFont="1" applyBorder="1"/>
    <xf numFmtId="164" fontId="3" fillId="0" borderId="0" xfId="0" applyNumberFormat="1" applyFont="1" applyBorder="1" applyAlignment="1">
      <alignment wrapText="1"/>
    </xf>
    <xf numFmtId="3" fontId="3" fillId="0" borderId="5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 wrapText="1"/>
    </xf>
    <xf numFmtId="3" fontId="3" fillId="0" borderId="5" xfId="0" applyNumberFormat="1" applyFont="1" applyFill="1" applyBorder="1"/>
    <xf numFmtId="3" fontId="3" fillId="0" borderId="2" xfId="0" applyNumberFormat="1" applyFont="1" applyFill="1" applyBorder="1"/>
    <xf numFmtId="3" fontId="3" fillId="0" borderId="0" xfId="0" applyNumberFormat="1" applyFont="1" applyFill="1" applyBorder="1"/>
    <xf numFmtId="3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wrapText="1"/>
    </xf>
    <xf numFmtId="3" fontId="3" fillId="0" borderId="5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right" wrapText="1"/>
    </xf>
    <xf numFmtId="3" fontId="3" fillId="2" borderId="3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/>
    <xf numFmtId="164" fontId="3" fillId="0" borderId="2" xfId="0" applyNumberFormat="1" applyFont="1" applyBorder="1" applyAlignment="1">
      <alignment horizontal="right" wrapText="1"/>
    </xf>
    <xf numFmtId="3" fontId="3" fillId="0" borderId="2" xfId="0" applyNumberFormat="1" applyFont="1" applyBorder="1"/>
    <xf numFmtId="3" fontId="3" fillId="0" borderId="4" xfId="0" applyNumberFormat="1" applyFont="1" applyFill="1" applyBorder="1"/>
    <xf numFmtId="3" fontId="3" fillId="0" borderId="7" xfId="0" applyNumberFormat="1" applyFont="1" applyBorder="1"/>
    <xf numFmtId="164" fontId="3" fillId="0" borderId="7" xfId="0" applyNumberFormat="1" applyFont="1" applyBorder="1" applyAlignment="1">
      <alignment horizontal="right" wrapText="1"/>
    </xf>
    <xf numFmtId="164" fontId="3" fillId="0" borderId="0" xfId="0" applyNumberFormat="1" applyFont="1" applyAlignment="1">
      <alignment wrapText="1"/>
    </xf>
    <xf numFmtId="3" fontId="3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 wrapText="1"/>
    </xf>
    <xf numFmtId="49" fontId="5" fillId="0" borderId="0" xfId="0" applyNumberFormat="1" applyFont="1" applyFill="1" applyAlignment="1">
      <alignment horizontal="center"/>
    </xf>
    <xf numFmtId="164" fontId="5" fillId="0" borderId="6" xfId="0" applyNumberFormat="1" applyFont="1" applyBorder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49" fontId="5" fillId="0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5" fillId="0" borderId="0" xfId="0" applyFont="1" applyBorder="1"/>
    <xf numFmtId="0" fontId="3" fillId="0" borderId="6" xfId="0" applyFont="1" applyFill="1" applyBorder="1" applyAlignment="1">
      <alignment horizontal="left"/>
    </xf>
    <xf numFmtId="0" fontId="3" fillId="0" borderId="0" xfId="0" applyFont="1" applyFill="1"/>
    <xf numFmtId="165" fontId="0" fillId="3" borderId="0" xfId="1" applyNumberFormat="1" applyFont="1" applyFill="1" applyAlignment="1">
      <alignment horizontal="center"/>
    </xf>
    <xf numFmtId="165" fontId="0" fillId="0" borderId="0" xfId="1" applyNumberFormat="1" applyFont="1" applyAlignment="1">
      <alignment horizontal="center"/>
    </xf>
    <xf numFmtId="165" fontId="0" fillId="0" borderId="0" xfId="1" applyNumberFormat="1" applyFont="1"/>
    <xf numFmtId="165" fontId="0" fillId="3" borderId="8" xfId="1" applyNumberFormat="1" applyFont="1" applyFill="1" applyBorder="1"/>
    <xf numFmtId="0" fontId="5" fillId="0" borderId="0" xfId="0" applyFont="1" applyFill="1"/>
    <xf numFmtId="3" fontId="3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31748</xdr:rowOff>
    </xdr:from>
    <xdr:to>
      <xdr:col>0</xdr:col>
      <xdr:colOff>3286760</xdr:colOff>
      <xdr:row>4</xdr:row>
      <xdr:rowOff>46226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8"/>
          <a:ext cx="3223260" cy="9669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tabSelected="1" showRuler="0" zoomScale="75" zoomScaleNormal="75" zoomScalePageLayoutView="50" workbookViewId="0">
      <selection activeCell="N88" sqref="N88"/>
    </sheetView>
  </sheetViews>
  <sheetFormatPr defaultRowHeight="18.75"/>
  <cols>
    <col min="1" max="1" width="72.85546875" style="56" bestFit="1" customWidth="1"/>
    <col min="2" max="2" width="20.7109375" style="2" customWidth="1"/>
    <col min="3" max="3" width="22.7109375" style="2" customWidth="1"/>
    <col min="4" max="4" width="21.140625" style="2" hidden="1" customWidth="1"/>
    <col min="5" max="5" width="25.140625" style="48" bestFit="1" customWidth="1"/>
    <col min="6" max="14" width="9.140625" style="1"/>
    <col min="15" max="16" width="10" style="1" bestFit="1" customWidth="1"/>
    <col min="17" max="16384" width="9.140625" style="1"/>
  </cols>
  <sheetData>
    <row r="1" spans="1:5">
      <c r="C1" s="3"/>
      <c r="D1" s="3"/>
      <c r="E1" s="4"/>
    </row>
    <row r="2" spans="1:5">
      <c r="B2" s="82"/>
      <c r="C2" s="5"/>
      <c r="D2" s="5"/>
      <c r="E2" s="4"/>
    </row>
    <row r="6" spans="1:5" s="6" customFormat="1" ht="23.25">
      <c r="A6" s="84" t="s">
        <v>51</v>
      </c>
      <c r="B6" s="84"/>
      <c r="C6" s="84"/>
      <c r="D6" s="84"/>
      <c r="E6" s="84"/>
    </row>
    <row r="7" spans="1:5" ht="20.25">
      <c r="A7" s="85" t="s">
        <v>52</v>
      </c>
      <c r="B7" s="85"/>
      <c r="C7" s="85"/>
      <c r="D7" s="85"/>
      <c r="E7" s="85"/>
    </row>
    <row r="8" spans="1:5" ht="13.5" customHeight="1">
      <c r="B8" s="7"/>
      <c r="C8" s="7"/>
      <c r="D8" s="7"/>
      <c r="E8" s="8"/>
    </row>
    <row r="9" spans="1:5" ht="13.5" customHeight="1">
      <c r="B9" s="7"/>
      <c r="C9" s="7"/>
      <c r="D9" s="7"/>
      <c r="E9" s="8"/>
    </row>
    <row r="10" spans="1:5" s="6" customFormat="1" ht="12.75" customHeight="1">
      <c r="A10" s="9"/>
      <c r="B10" s="9"/>
      <c r="C10" s="9"/>
      <c r="D10" s="9"/>
      <c r="E10" s="9"/>
    </row>
    <row r="11" spans="1:5" s="50" customFormat="1" ht="39">
      <c r="A11" s="57" t="s">
        <v>24</v>
      </c>
      <c r="B11" s="52" t="s">
        <v>53</v>
      </c>
      <c r="C11" s="52" t="s">
        <v>50</v>
      </c>
      <c r="D11" s="52" t="s">
        <v>39</v>
      </c>
      <c r="E11" s="51" t="s">
        <v>40</v>
      </c>
    </row>
    <row r="12" spans="1:5" s="6" customFormat="1" ht="19.5">
      <c r="A12" s="58" t="s">
        <v>42</v>
      </c>
      <c r="B12" s="10">
        <v>204102</v>
      </c>
      <c r="C12" s="10">
        <v>314328</v>
      </c>
      <c r="D12" s="10">
        <v>321950</v>
      </c>
      <c r="E12" s="11">
        <f t="shared" ref="E12:E18" si="0">(B12-C12)/C12</f>
        <v>-0.35067190959761779</v>
      </c>
    </row>
    <row r="13" spans="1:5" s="6" customFormat="1" ht="19.5">
      <c r="A13" s="59" t="s">
        <v>44</v>
      </c>
      <c r="B13" s="12">
        <v>65689</v>
      </c>
      <c r="C13" s="12">
        <v>89463</v>
      </c>
      <c r="D13" s="12">
        <v>99974</v>
      </c>
      <c r="E13" s="13">
        <f t="shared" si="0"/>
        <v>-0.26574114438371171</v>
      </c>
    </row>
    <row r="14" spans="1:5">
      <c r="A14" s="59" t="s">
        <v>45</v>
      </c>
      <c r="B14" s="12">
        <v>70636</v>
      </c>
      <c r="C14" s="12">
        <v>117039</v>
      </c>
      <c r="D14" s="12">
        <v>76104</v>
      </c>
      <c r="E14" s="13">
        <f t="shared" si="0"/>
        <v>-0.3964746793803775</v>
      </c>
    </row>
    <row r="15" spans="1:5">
      <c r="A15" s="60" t="s">
        <v>55</v>
      </c>
      <c r="B15" s="12">
        <v>166820</v>
      </c>
      <c r="C15" s="12">
        <v>129810</v>
      </c>
      <c r="D15" s="12">
        <v>505757</v>
      </c>
      <c r="E15" s="13">
        <f t="shared" si="0"/>
        <v>0.28510900546953238</v>
      </c>
    </row>
    <row r="16" spans="1:5">
      <c r="A16" s="59" t="s">
        <v>56</v>
      </c>
      <c r="B16" s="12">
        <v>723568</v>
      </c>
      <c r="C16" s="12">
        <v>725956</v>
      </c>
      <c r="D16" s="12">
        <v>622334</v>
      </c>
      <c r="E16" s="13">
        <f t="shared" si="0"/>
        <v>-3.2894555592900949E-3</v>
      </c>
    </row>
    <row r="17" spans="1:6">
      <c r="A17" s="61" t="s">
        <v>38</v>
      </c>
      <c r="B17" s="14">
        <v>170111</v>
      </c>
      <c r="C17" s="14">
        <v>122810</v>
      </c>
      <c r="D17" s="14">
        <v>7836</v>
      </c>
      <c r="E17" s="15">
        <f t="shared" si="0"/>
        <v>0.38515593192736747</v>
      </c>
    </row>
    <row r="18" spans="1:6">
      <c r="A18" s="62" t="s">
        <v>0</v>
      </c>
      <c r="B18" s="16">
        <f>SUM(B12:B17)</f>
        <v>1400926</v>
      </c>
      <c r="C18" s="16">
        <f>SUM(C12:C17)</f>
        <v>1499406</v>
      </c>
      <c r="D18" s="16">
        <f>SUM(D12:D17)</f>
        <v>1633955</v>
      </c>
      <c r="E18" s="17">
        <f t="shared" si="0"/>
        <v>-6.5679342352905082E-2</v>
      </c>
    </row>
    <row r="19" spans="1:6">
      <c r="A19" s="62"/>
      <c r="B19" s="16"/>
      <c r="C19" s="16"/>
      <c r="D19" s="16"/>
      <c r="E19" s="17"/>
    </row>
    <row r="20" spans="1:6">
      <c r="A20" s="63"/>
      <c r="B20" s="16"/>
      <c r="C20" s="16"/>
      <c r="D20" s="16"/>
      <c r="E20" s="17"/>
    </row>
    <row r="21" spans="1:6" s="50" customFormat="1" ht="39">
      <c r="A21" s="57" t="s">
        <v>19</v>
      </c>
      <c r="B21" s="52" t="s">
        <v>53</v>
      </c>
      <c r="C21" s="52" t="s">
        <v>50</v>
      </c>
      <c r="D21" s="52" t="s">
        <v>39</v>
      </c>
      <c r="E21" s="51" t="s">
        <v>40</v>
      </c>
    </row>
    <row r="22" spans="1:6" s="6" customFormat="1" ht="19.5">
      <c r="A22" s="58" t="s">
        <v>11</v>
      </c>
      <c r="B22" s="10">
        <v>892881</v>
      </c>
      <c r="C22" s="10">
        <v>990259</v>
      </c>
      <c r="D22" s="10">
        <v>960184</v>
      </c>
      <c r="E22" s="11">
        <f t="shared" ref="E22:E30" si="1">(B22-C22)/C22</f>
        <v>-9.833588990355048E-2</v>
      </c>
    </row>
    <row r="23" spans="1:6" s="6" customFormat="1" ht="19.5">
      <c r="A23" s="64" t="s">
        <v>38</v>
      </c>
      <c r="B23" s="18">
        <v>71509</v>
      </c>
      <c r="C23" s="18">
        <v>43293</v>
      </c>
      <c r="D23" s="18">
        <v>7836</v>
      </c>
      <c r="E23" s="19">
        <f t="shared" si="1"/>
        <v>0.65174508581063917</v>
      </c>
    </row>
    <row r="24" spans="1:6" s="6" customFormat="1" ht="19.5">
      <c r="A24" s="64" t="s">
        <v>14</v>
      </c>
      <c r="B24" s="18">
        <v>13271</v>
      </c>
      <c r="C24" s="18">
        <v>15886</v>
      </c>
      <c r="D24" s="18">
        <v>16846</v>
      </c>
      <c r="E24" s="19">
        <f t="shared" si="1"/>
        <v>-0.16461034873473498</v>
      </c>
    </row>
    <row r="25" spans="1:6" s="6" customFormat="1" ht="19.5">
      <c r="A25" s="59" t="s">
        <v>12</v>
      </c>
      <c r="B25" s="12">
        <v>252835</v>
      </c>
      <c r="C25" s="12">
        <v>288246</v>
      </c>
      <c r="D25" s="12">
        <v>525626</v>
      </c>
      <c r="E25" s="13">
        <f t="shared" si="1"/>
        <v>-0.12284992679863728</v>
      </c>
    </row>
    <row r="26" spans="1:6">
      <c r="A26" s="59" t="s">
        <v>13</v>
      </c>
      <c r="B26" s="12">
        <v>31049</v>
      </c>
      <c r="C26" s="12">
        <v>35610</v>
      </c>
      <c r="D26" s="12">
        <v>67970</v>
      </c>
      <c r="E26" s="13">
        <f t="shared" si="1"/>
        <v>-0.12808199943836002</v>
      </c>
    </row>
    <row r="27" spans="1:6">
      <c r="A27" s="59" t="s">
        <v>23</v>
      </c>
      <c r="B27" s="12">
        <v>39513</v>
      </c>
      <c r="C27" s="12">
        <v>44907</v>
      </c>
      <c r="D27" s="12">
        <v>33093</v>
      </c>
      <c r="E27" s="13">
        <f t="shared" si="1"/>
        <v>-0.12011490413521278</v>
      </c>
    </row>
    <row r="28" spans="1:6">
      <c r="A28" s="59" t="s">
        <v>15</v>
      </c>
      <c r="B28" s="12">
        <v>15</v>
      </c>
      <c r="C28" s="12">
        <v>541</v>
      </c>
      <c r="D28" s="12">
        <v>10018</v>
      </c>
      <c r="E28" s="13">
        <f t="shared" si="1"/>
        <v>-0.97227356746765248</v>
      </c>
    </row>
    <row r="29" spans="1:6" s="6" customFormat="1" ht="19.5">
      <c r="A29" s="60" t="s">
        <v>16</v>
      </c>
      <c r="B29" s="49">
        <v>1251</v>
      </c>
      <c r="C29" s="49">
        <v>1147</v>
      </c>
      <c r="D29" s="49">
        <v>12382</v>
      </c>
      <c r="E29" s="13">
        <f t="shared" si="1"/>
        <v>9.0671316477768091E-2</v>
      </c>
    </row>
    <row r="30" spans="1:6" s="6" customFormat="1" ht="19.5">
      <c r="A30" s="75" t="s">
        <v>49</v>
      </c>
      <c r="B30" s="14">
        <v>98602</v>
      </c>
      <c r="C30" s="14">
        <v>79517</v>
      </c>
      <c r="D30" s="14"/>
      <c r="E30" s="13">
        <f t="shared" si="1"/>
        <v>0.24001156985298741</v>
      </c>
      <c r="F30" s="74"/>
    </row>
    <row r="31" spans="1:6">
      <c r="A31" s="62" t="s">
        <v>0</v>
      </c>
      <c r="B31" s="16">
        <f>SUM(B22:B30)</f>
        <v>1400926</v>
      </c>
      <c r="C31" s="16">
        <f>SUM(C22:C30)</f>
        <v>1499406</v>
      </c>
      <c r="D31" s="16">
        <f>SUM(D22:D29)</f>
        <v>1633955</v>
      </c>
      <c r="E31" s="17">
        <f t="shared" ref="E31" si="2">(B31-C31)/C31</f>
        <v>-6.5679342352905082E-2</v>
      </c>
    </row>
    <row r="32" spans="1:6">
      <c r="A32" s="62"/>
      <c r="B32" s="16"/>
      <c r="C32" s="16"/>
      <c r="D32" s="16"/>
      <c r="E32" s="17"/>
    </row>
    <row r="33" spans="1:9">
      <c r="A33" s="63"/>
      <c r="B33" s="16"/>
      <c r="C33" s="16"/>
      <c r="D33" s="16"/>
      <c r="E33" s="17"/>
    </row>
    <row r="34" spans="1:9" s="50" customFormat="1" ht="39">
      <c r="A34" s="57" t="s">
        <v>34</v>
      </c>
      <c r="B34" s="52" t="s">
        <v>53</v>
      </c>
      <c r="C34" s="52" t="s">
        <v>50</v>
      </c>
      <c r="D34" s="52" t="s">
        <v>39</v>
      </c>
      <c r="E34" s="51" t="s">
        <v>40</v>
      </c>
    </row>
    <row r="35" spans="1:9">
      <c r="A35" s="58" t="s">
        <v>35</v>
      </c>
      <c r="B35" s="10">
        <v>1921738</v>
      </c>
      <c r="C35" s="10">
        <v>1163467</v>
      </c>
      <c r="D35" s="10">
        <v>931502</v>
      </c>
      <c r="E35" s="20">
        <f>(B35-C35)/C35</f>
        <v>0.6517339984718088</v>
      </c>
    </row>
    <row r="36" spans="1:9">
      <c r="A36" s="62"/>
      <c r="B36" s="21"/>
      <c r="C36" s="21"/>
      <c r="D36" s="21"/>
      <c r="E36" s="22"/>
    </row>
    <row r="37" spans="1:9">
      <c r="A37" s="62"/>
      <c r="B37" s="21"/>
      <c r="C37" s="21"/>
      <c r="D37" s="21"/>
      <c r="E37" s="22"/>
    </row>
    <row r="38" spans="1:9" s="50" customFormat="1" ht="39">
      <c r="A38" s="57" t="s">
        <v>5</v>
      </c>
      <c r="B38" s="52" t="s">
        <v>53</v>
      </c>
      <c r="C38" s="52" t="s">
        <v>50</v>
      </c>
      <c r="D38" s="52" t="s">
        <v>39</v>
      </c>
      <c r="E38" s="51" t="s">
        <v>40</v>
      </c>
    </row>
    <row r="39" spans="1:9">
      <c r="A39" s="58" t="s">
        <v>4</v>
      </c>
      <c r="B39" s="10">
        <v>108302</v>
      </c>
      <c r="C39" s="10">
        <v>115851</v>
      </c>
      <c r="D39" s="10">
        <v>103876</v>
      </c>
      <c r="E39" s="11">
        <f t="shared" ref="E39:E44" si="3">(B39-C39)/C39</f>
        <v>-6.5161284753692247E-2</v>
      </c>
    </row>
    <row r="40" spans="1:9">
      <c r="A40" s="59" t="s">
        <v>44</v>
      </c>
      <c r="B40" s="12">
        <v>49452</v>
      </c>
      <c r="C40" s="12">
        <v>57556</v>
      </c>
      <c r="D40" s="12">
        <v>50485</v>
      </c>
      <c r="E40" s="13">
        <f t="shared" si="3"/>
        <v>-0.14080200152894573</v>
      </c>
    </row>
    <row r="41" spans="1:9" s="6" customFormat="1" ht="19.5">
      <c r="A41" s="59" t="s">
        <v>48</v>
      </c>
      <c r="B41" s="12">
        <v>62015</v>
      </c>
      <c r="C41" s="12">
        <v>110275</v>
      </c>
      <c r="D41" s="12">
        <v>99644</v>
      </c>
      <c r="E41" s="13">
        <f t="shared" si="3"/>
        <v>-0.43763318975289051</v>
      </c>
    </row>
    <row r="42" spans="1:9" s="6" customFormat="1" ht="19.5">
      <c r="A42" s="60" t="s">
        <v>55</v>
      </c>
      <c r="B42" s="12">
        <v>192529</v>
      </c>
      <c r="C42" s="12">
        <v>54684</v>
      </c>
      <c r="D42" s="12">
        <v>335690</v>
      </c>
      <c r="E42" s="13">
        <f t="shared" si="3"/>
        <v>2.5207556140735865</v>
      </c>
    </row>
    <row r="43" spans="1:9">
      <c r="A43" s="66" t="s">
        <v>56</v>
      </c>
      <c r="B43" s="14">
        <v>418908</v>
      </c>
      <c r="C43" s="14">
        <v>472596</v>
      </c>
      <c r="D43" s="14">
        <v>286152</v>
      </c>
      <c r="E43" s="15">
        <f t="shared" si="3"/>
        <v>-0.1136023157199807</v>
      </c>
    </row>
    <row r="44" spans="1:9">
      <c r="A44" s="62" t="s">
        <v>0</v>
      </c>
      <c r="B44" s="21">
        <f>SUM(B39:B43)</f>
        <v>831206</v>
      </c>
      <c r="C44" s="21">
        <f>SUM(C39:C43)</f>
        <v>810962</v>
      </c>
      <c r="D44" s="21">
        <f>SUM(D39:D43)</f>
        <v>875847</v>
      </c>
      <c r="E44" s="17">
        <f t="shared" si="3"/>
        <v>2.496294524281039E-2</v>
      </c>
    </row>
    <row r="45" spans="1:9">
      <c r="A45" s="62"/>
      <c r="B45" s="21"/>
      <c r="C45" s="21"/>
      <c r="D45" s="21"/>
      <c r="E45" s="17"/>
    </row>
    <row r="46" spans="1:9">
      <c r="A46" s="63"/>
      <c r="B46" s="21"/>
      <c r="C46" s="21"/>
      <c r="D46" s="21"/>
      <c r="E46" s="17"/>
    </row>
    <row r="47" spans="1:9" s="50" customFormat="1" ht="39">
      <c r="A47" s="67" t="s">
        <v>33</v>
      </c>
      <c r="B47" s="55" t="s">
        <v>53</v>
      </c>
      <c r="C47" s="55" t="s">
        <v>50</v>
      </c>
      <c r="D47" s="55" t="s">
        <v>39</v>
      </c>
      <c r="E47" s="53" t="s">
        <v>40</v>
      </c>
    </row>
    <row r="48" spans="1:9">
      <c r="A48" s="64" t="s">
        <v>9</v>
      </c>
      <c r="B48" s="23">
        <v>129</v>
      </c>
      <c r="C48" s="23">
        <v>178</v>
      </c>
      <c r="D48" s="23">
        <v>176</v>
      </c>
      <c r="E48" s="19">
        <f>(B48-C48)/C48</f>
        <v>-0.2752808988764045</v>
      </c>
      <c r="G48" s="76"/>
      <c r="H48" s="76"/>
      <c r="I48" s="76"/>
    </row>
    <row r="49" spans="1:16">
      <c r="A49" s="59" t="s">
        <v>7</v>
      </c>
      <c r="B49" s="24">
        <v>3358.25</v>
      </c>
      <c r="C49" s="24">
        <v>3447</v>
      </c>
      <c r="D49" s="24">
        <v>5953</v>
      </c>
      <c r="E49" s="13">
        <f>(B49-C49)/C49</f>
        <v>-2.5747026399767912E-2</v>
      </c>
      <c r="G49" s="76"/>
      <c r="H49" s="76"/>
      <c r="I49" s="76"/>
    </row>
    <row r="50" spans="1:16">
      <c r="A50" s="62"/>
      <c r="B50" s="25"/>
      <c r="C50" s="25"/>
      <c r="D50" s="25"/>
      <c r="E50" s="17"/>
    </row>
    <row r="51" spans="1:16" s="50" customFormat="1" ht="39">
      <c r="A51" s="68" t="s">
        <v>54</v>
      </c>
      <c r="B51" s="52" t="s">
        <v>53</v>
      </c>
      <c r="C51" s="52" t="s">
        <v>50</v>
      </c>
      <c r="D51" s="52" t="s">
        <v>39</v>
      </c>
      <c r="E51" s="54" t="s">
        <v>40</v>
      </c>
    </row>
    <row r="52" spans="1:16">
      <c r="A52" s="69" t="s">
        <v>4</v>
      </c>
      <c r="B52" s="26">
        <v>40920</v>
      </c>
      <c r="C52" s="26">
        <f>46081*1.12</f>
        <v>51610.720000000008</v>
      </c>
      <c r="D52" s="26">
        <v>42030</v>
      </c>
      <c r="E52" s="27">
        <f>(B52-C52)/C52</f>
        <v>-0.20714146208384629</v>
      </c>
      <c r="G52" s="76"/>
      <c r="H52" s="76"/>
      <c r="I52" s="76"/>
      <c r="J52" s="76"/>
      <c r="K52" s="76"/>
    </row>
    <row r="53" spans="1:16">
      <c r="A53" s="60" t="s">
        <v>46</v>
      </c>
      <c r="B53" s="26">
        <v>18073</v>
      </c>
      <c r="C53" s="26">
        <f>18284*1.12</f>
        <v>20478.080000000002</v>
      </c>
      <c r="D53" s="28">
        <v>15633</v>
      </c>
      <c r="E53" s="29">
        <f>(B53-C53)/C53</f>
        <v>-0.11744655748976474</v>
      </c>
      <c r="G53" s="76"/>
      <c r="H53" s="76"/>
      <c r="I53" s="76"/>
      <c r="J53" s="76"/>
      <c r="K53" s="76"/>
    </row>
    <row r="54" spans="1:16" s="6" customFormat="1" ht="19.5">
      <c r="A54" s="60" t="s">
        <v>47</v>
      </c>
      <c r="B54" s="26">
        <v>23932</v>
      </c>
      <c r="C54" s="26">
        <f>24553*1.12</f>
        <v>27499.360000000004</v>
      </c>
      <c r="D54" s="28">
        <v>12101</v>
      </c>
      <c r="E54" s="29">
        <f>(B54-C54)/C54</f>
        <v>-0.12972520087740236</v>
      </c>
      <c r="G54" s="81"/>
      <c r="H54" s="81"/>
      <c r="I54" s="81"/>
      <c r="J54" s="81"/>
      <c r="K54" s="81"/>
    </row>
    <row r="55" spans="1:16" s="6" customFormat="1" ht="19.5">
      <c r="A55" s="60" t="s">
        <v>55</v>
      </c>
      <c r="B55" s="26">
        <v>102233</v>
      </c>
      <c r="C55" s="26">
        <f>101248*1.12</f>
        <v>113397.76000000001</v>
      </c>
      <c r="D55" s="28">
        <v>129384</v>
      </c>
      <c r="E55" s="29">
        <f>(B55-C55)/C55</f>
        <v>-9.8456618543435154E-2</v>
      </c>
    </row>
    <row r="56" spans="1:16" s="6" customFormat="1" ht="19.5">
      <c r="A56" s="59" t="s">
        <v>56</v>
      </c>
      <c r="B56" s="26">
        <v>130969</v>
      </c>
      <c r="C56" s="26">
        <f>127508*1.119</f>
        <v>142681.45199999999</v>
      </c>
      <c r="D56" s="30">
        <v>82912</v>
      </c>
      <c r="E56" s="29">
        <f t="shared" ref="E56:E57" si="4">(B56-C56)/C56</f>
        <v>-8.2088118923824741E-2</v>
      </c>
    </row>
    <row r="57" spans="1:16" s="6" customFormat="1" ht="19.5">
      <c r="A57" s="70" t="s">
        <v>59</v>
      </c>
      <c r="B57" s="26">
        <v>145165</v>
      </c>
      <c r="C57" s="26">
        <v>73793</v>
      </c>
      <c r="D57" s="31">
        <v>11675</v>
      </c>
      <c r="E57" s="32">
        <f t="shared" si="4"/>
        <v>0.96719201008225708</v>
      </c>
    </row>
    <row r="58" spans="1:16">
      <c r="A58" s="71" t="s">
        <v>0</v>
      </c>
      <c r="B58" s="33">
        <f>SUM(B52:B57)</f>
        <v>461292</v>
      </c>
      <c r="C58" s="33">
        <f>SUM(C52:C57)</f>
        <v>429460.37200000003</v>
      </c>
      <c r="D58" s="33">
        <f>SUM(D52:D57)</f>
        <v>293735</v>
      </c>
      <c r="E58" s="34">
        <f>(B58-C58)/C58</f>
        <v>7.4120058741997188E-2</v>
      </c>
      <c r="G58" s="76"/>
      <c r="H58" s="76"/>
      <c r="I58" s="76"/>
      <c r="J58" s="76"/>
      <c r="K58" s="76"/>
      <c r="O58" s="2"/>
      <c r="P58" s="2"/>
    </row>
    <row r="59" spans="1:16">
      <c r="A59" s="71"/>
      <c r="B59" s="33"/>
      <c r="C59" s="33"/>
      <c r="D59" s="33"/>
      <c r="E59" s="34"/>
    </row>
    <row r="60" spans="1:16" ht="19.5">
      <c r="A60" s="83" t="s">
        <v>60</v>
      </c>
      <c r="B60" s="33"/>
      <c r="C60" s="33"/>
      <c r="D60" s="33"/>
      <c r="E60" s="34"/>
    </row>
    <row r="61" spans="1:16" s="50" customFormat="1" ht="39">
      <c r="A61" s="68" t="s">
        <v>36</v>
      </c>
      <c r="B61" s="52" t="s">
        <v>53</v>
      </c>
      <c r="C61" s="52" t="s">
        <v>50</v>
      </c>
      <c r="D61" s="52" t="s">
        <v>39</v>
      </c>
      <c r="E61" s="54" t="s">
        <v>40</v>
      </c>
    </row>
    <row r="62" spans="1:16">
      <c r="A62" s="69" t="s">
        <v>11</v>
      </c>
      <c r="B62" s="26">
        <v>248319</v>
      </c>
      <c r="C62" s="26">
        <v>247088</v>
      </c>
      <c r="D62" s="26">
        <v>246554</v>
      </c>
      <c r="E62" s="27">
        <f>(B62-C62)/C62</f>
        <v>4.982030693518099E-3</v>
      </c>
      <c r="G62" s="76"/>
      <c r="H62" s="76"/>
      <c r="I62" s="76"/>
      <c r="J62" s="76"/>
    </row>
    <row r="63" spans="1:16">
      <c r="A63" s="60" t="s">
        <v>41</v>
      </c>
      <c r="B63" s="28">
        <v>47727</v>
      </c>
      <c r="C63" s="28">
        <v>51178</v>
      </c>
      <c r="D63" s="28">
        <v>35506</v>
      </c>
      <c r="E63" s="29">
        <f>(B63-C63)/C63</f>
        <v>-6.7431318144515223E-2</v>
      </c>
    </row>
    <row r="64" spans="1:16" s="6" customFormat="1" ht="19.5">
      <c r="A64" s="70" t="s">
        <v>59</v>
      </c>
      <c r="B64" s="28">
        <v>145165</v>
      </c>
      <c r="C64" s="28">
        <v>73793</v>
      </c>
      <c r="D64" s="28">
        <v>11675</v>
      </c>
      <c r="E64" s="29">
        <f>(B64-C64)/C64</f>
        <v>0.96719201008225708</v>
      </c>
    </row>
    <row r="65" spans="1:11">
      <c r="A65" s="75" t="s">
        <v>37</v>
      </c>
      <c r="B65" s="31">
        <v>20081</v>
      </c>
      <c r="C65" s="31">
        <v>57401</v>
      </c>
      <c r="D65" s="31">
        <v>0</v>
      </c>
      <c r="E65" s="29">
        <f>(B65-C65)/C65</f>
        <v>-0.65016288914827269</v>
      </c>
    </row>
    <row r="66" spans="1:11">
      <c r="A66" s="71" t="s">
        <v>0</v>
      </c>
      <c r="B66" s="33">
        <f>SUM(B62:B65)</f>
        <v>461292</v>
      </c>
      <c r="C66" s="33">
        <f>SUM(C62:C65)</f>
        <v>429460</v>
      </c>
      <c r="D66" s="33">
        <f>SUM(D62:D65)</f>
        <v>293735</v>
      </c>
      <c r="E66" s="34">
        <f>(B66-C66)/C66</f>
        <v>7.4120989149164068E-2</v>
      </c>
      <c r="G66" s="76"/>
      <c r="H66" s="76"/>
      <c r="I66" s="76"/>
      <c r="J66" s="76"/>
      <c r="K66" s="76"/>
    </row>
    <row r="67" spans="1:11">
      <c r="A67" s="71"/>
      <c r="B67" s="33"/>
      <c r="C67" s="33"/>
      <c r="D67" s="33"/>
      <c r="E67" s="34"/>
    </row>
    <row r="68" spans="1:11" ht="19.5">
      <c r="A68" s="83" t="s">
        <v>60</v>
      </c>
      <c r="B68" s="33"/>
      <c r="C68" s="33"/>
      <c r="D68" s="33"/>
      <c r="E68" s="34"/>
    </row>
    <row r="69" spans="1:11" s="50" customFormat="1" ht="39">
      <c r="A69" s="67" t="s">
        <v>6</v>
      </c>
      <c r="B69" s="55" t="s">
        <v>53</v>
      </c>
      <c r="C69" s="55" t="s">
        <v>50</v>
      </c>
      <c r="D69" s="55" t="s">
        <v>39</v>
      </c>
      <c r="E69" s="53" t="s">
        <v>40</v>
      </c>
    </row>
    <row r="70" spans="1:11">
      <c r="A70" s="72" t="s">
        <v>43</v>
      </c>
      <c r="B70" s="35">
        <v>2620</v>
      </c>
      <c r="C70" s="35">
        <v>73580</v>
      </c>
      <c r="D70" s="35">
        <v>99420</v>
      </c>
      <c r="E70" s="27">
        <f>(B70-C70)/C70</f>
        <v>-0.96439249796140258</v>
      </c>
      <c r="G70" s="76"/>
      <c r="H70" s="76"/>
    </row>
    <row r="71" spans="1:11">
      <c r="A71" s="72" t="s">
        <v>27</v>
      </c>
      <c r="B71" s="35">
        <v>113985</v>
      </c>
      <c r="C71" s="35">
        <v>54250</v>
      </c>
      <c r="D71" s="35">
        <v>284041</v>
      </c>
      <c r="E71" s="37">
        <f t="shared" ref="E71:E75" si="5">(B71-C71)/C71</f>
        <v>1.1011059907834102</v>
      </c>
      <c r="G71" s="76"/>
    </row>
    <row r="72" spans="1:11">
      <c r="A72" s="59" t="s">
        <v>17</v>
      </c>
      <c r="B72" s="28">
        <v>5307</v>
      </c>
      <c r="C72" s="28">
        <v>6429</v>
      </c>
      <c r="D72" s="28">
        <v>1000</v>
      </c>
      <c r="E72" s="37">
        <f t="shared" si="5"/>
        <v>-0.17452169855342978</v>
      </c>
    </row>
    <row r="73" spans="1:11">
      <c r="A73" s="72" t="s">
        <v>10</v>
      </c>
      <c r="B73" s="23">
        <v>189762</v>
      </c>
      <c r="C73" s="23">
        <v>186834</v>
      </c>
      <c r="D73" s="23">
        <v>218073</v>
      </c>
      <c r="E73" s="36">
        <f t="shared" si="5"/>
        <v>1.5671665756768038E-2</v>
      </c>
    </row>
    <row r="74" spans="1:11">
      <c r="A74" s="65" t="s">
        <v>28</v>
      </c>
      <c r="B74" s="30">
        <v>8928</v>
      </c>
      <c r="C74" s="30">
        <v>10763</v>
      </c>
      <c r="D74" s="38" t="s">
        <v>2</v>
      </c>
      <c r="E74" s="36">
        <f t="shared" si="5"/>
        <v>-0.17049149865279198</v>
      </c>
    </row>
    <row r="75" spans="1:11">
      <c r="A75" s="60" t="s">
        <v>3</v>
      </c>
      <c r="B75" s="39">
        <v>0.87290000000000001</v>
      </c>
      <c r="C75" s="39">
        <v>0.92310000000000003</v>
      </c>
      <c r="D75" s="39">
        <v>0.90100000000000002</v>
      </c>
      <c r="E75" s="37">
        <f t="shared" si="5"/>
        <v>-5.4381973783988756E-2</v>
      </c>
      <c r="G75" s="76"/>
    </row>
    <row r="76" spans="1:11">
      <c r="A76" s="71"/>
      <c r="B76" s="40"/>
      <c r="C76" s="40"/>
      <c r="D76" s="40"/>
      <c r="E76" s="41"/>
    </row>
    <row r="78" spans="1:11" s="50" customFormat="1" ht="39">
      <c r="A78" s="57" t="s">
        <v>29</v>
      </c>
      <c r="B78" s="55" t="s">
        <v>53</v>
      </c>
      <c r="C78" s="55" t="s">
        <v>50</v>
      </c>
      <c r="D78" s="52" t="s">
        <v>39</v>
      </c>
      <c r="E78" s="51" t="s">
        <v>40</v>
      </c>
    </row>
    <row r="79" spans="1:11">
      <c r="A79" s="58" t="s">
        <v>8</v>
      </c>
      <c r="B79" s="42">
        <v>1452</v>
      </c>
      <c r="C79" s="42">
        <v>1048</v>
      </c>
      <c r="D79" s="42">
        <v>558</v>
      </c>
      <c r="E79" s="11">
        <f>(B79-C79)/C79</f>
        <v>0.38549618320610685</v>
      </c>
    </row>
    <row r="80" spans="1:11">
      <c r="A80" s="64" t="s">
        <v>31</v>
      </c>
      <c r="B80" s="23">
        <v>2996</v>
      </c>
      <c r="C80" s="23">
        <v>2113</v>
      </c>
      <c r="D80" s="35" t="s">
        <v>2</v>
      </c>
      <c r="E80" s="11">
        <f>(B80-C80)/C80</f>
        <v>0.41788925698059631</v>
      </c>
      <c r="G80" s="76"/>
      <c r="H80" s="76"/>
      <c r="I80" s="76"/>
    </row>
    <row r="81" spans="1:8">
      <c r="A81" s="59" t="s">
        <v>30</v>
      </c>
      <c r="B81" s="24">
        <v>150489</v>
      </c>
      <c r="C81" s="24">
        <v>105456</v>
      </c>
      <c r="D81" s="24">
        <v>157433</v>
      </c>
      <c r="E81" s="43">
        <f>(B81-C81)/C81</f>
        <v>0.4270311788802913</v>
      </c>
      <c r="G81" s="76"/>
      <c r="H81" s="76"/>
    </row>
    <row r="82" spans="1:8">
      <c r="A82" s="60" t="s">
        <v>32</v>
      </c>
      <c r="B82" s="44">
        <v>342</v>
      </c>
      <c r="C82" s="44">
        <v>450</v>
      </c>
      <c r="D82" s="44">
        <v>0</v>
      </c>
      <c r="E82" s="43">
        <f>(B82-C82)/C82</f>
        <v>-0.24</v>
      </c>
    </row>
    <row r="83" spans="1:8">
      <c r="A83" s="59" t="s">
        <v>18</v>
      </c>
      <c r="B83" s="24">
        <v>2339</v>
      </c>
      <c r="C83" s="24">
        <v>3889</v>
      </c>
      <c r="D83" s="24">
        <v>0</v>
      </c>
      <c r="E83" s="43">
        <f>(B83-C83)/C83</f>
        <v>-0.39856004114168164</v>
      </c>
    </row>
    <row r="84" spans="1:8">
      <c r="A84" s="62"/>
      <c r="B84" s="25"/>
      <c r="C84" s="25"/>
      <c r="D84" s="25"/>
      <c r="E84" s="22"/>
    </row>
    <row r="85" spans="1:8">
      <c r="A85" s="62"/>
      <c r="B85" s="25"/>
      <c r="C85" s="25"/>
      <c r="D85" s="25"/>
      <c r="E85" s="22" t="s">
        <v>1</v>
      </c>
    </row>
    <row r="86" spans="1:8" s="50" customFormat="1" ht="39">
      <c r="A86" s="57" t="s">
        <v>20</v>
      </c>
      <c r="B86" s="55" t="s">
        <v>53</v>
      </c>
      <c r="C86" s="55" t="s">
        <v>50</v>
      </c>
      <c r="D86" s="52" t="s">
        <v>39</v>
      </c>
      <c r="E86" s="51" t="s">
        <v>40</v>
      </c>
    </row>
    <row r="87" spans="1:8">
      <c r="A87" s="58" t="s">
        <v>21</v>
      </c>
      <c r="B87" s="42">
        <v>31004</v>
      </c>
      <c r="C87" s="42">
        <v>23346</v>
      </c>
      <c r="D87" s="42">
        <v>20032</v>
      </c>
      <c r="E87" s="11">
        <f>(B87-C87)/C87</f>
        <v>0.32802193095176901</v>
      </c>
    </row>
    <row r="88" spans="1:8">
      <c r="A88" s="59" t="s">
        <v>25</v>
      </c>
      <c r="B88" s="24">
        <v>10971</v>
      </c>
      <c r="C88" s="24">
        <v>8254</v>
      </c>
      <c r="D88" s="24">
        <v>12919</v>
      </c>
      <c r="E88" s="13">
        <f>(B88-C88)/C88</f>
        <v>0.32917373394717714</v>
      </c>
    </row>
    <row r="89" spans="1:8">
      <c r="A89" s="59" t="s">
        <v>26</v>
      </c>
      <c r="B89" s="24">
        <v>4559</v>
      </c>
      <c r="C89" s="24">
        <v>2746</v>
      </c>
      <c r="D89" s="24">
        <v>1588</v>
      </c>
      <c r="E89" s="13">
        <f>(B89-C89)/C89</f>
        <v>0.66023306627822287</v>
      </c>
    </row>
    <row r="90" spans="1:8">
      <c r="A90" s="66" t="s">
        <v>22</v>
      </c>
      <c r="B90" s="45">
        <v>7026</v>
      </c>
      <c r="C90" s="45">
        <v>10546</v>
      </c>
      <c r="D90" s="45">
        <v>2043</v>
      </c>
      <c r="E90" s="15">
        <f>(B90-C90)/C90</f>
        <v>-0.333775839180732</v>
      </c>
    </row>
    <row r="91" spans="1:8">
      <c r="A91" s="73" t="s">
        <v>0</v>
      </c>
      <c r="B91" s="46">
        <f>SUM(B87:B90)</f>
        <v>53560</v>
      </c>
      <c r="C91" s="46">
        <f>SUM(C87:C90)</f>
        <v>44892</v>
      </c>
      <c r="D91" s="46">
        <f>SUM(D87:D90)</f>
        <v>36582</v>
      </c>
      <c r="E91" s="47">
        <f>(B91-C91)/C91</f>
        <v>0.19308562772877128</v>
      </c>
    </row>
  </sheetData>
  <mergeCells count="2">
    <mergeCell ref="A6:E6"/>
    <mergeCell ref="A7:E7"/>
  </mergeCells>
  <printOptions horizontalCentered="1"/>
  <pageMargins left="0.6" right="0.6" top="0.9" bottom="0.55000000000000004" header="0.5" footer="0.5"/>
  <pageSetup scale="67" fitToHeight="0" orientation="portrait" r:id="rId1"/>
  <headerFooter alignWithMargins="0"/>
  <rowBreaks count="1" manualBreakCount="1">
    <brk id="50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17"/>
  <sheetViews>
    <sheetView workbookViewId="0">
      <selection activeCell="E16" sqref="E16"/>
    </sheetView>
  </sheetViews>
  <sheetFormatPr defaultRowHeight="12.75"/>
  <cols>
    <col min="3" max="3" width="11.28515625" style="79" bestFit="1" customWidth="1"/>
    <col min="4" max="4" width="9.140625" style="79"/>
    <col min="5" max="5" width="10.28515625" style="79" bestFit="1" customWidth="1"/>
  </cols>
  <sheetData>
    <row r="3" spans="3:5">
      <c r="C3" s="77" t="s">
        <v>57</v>
      </c>
      <c r="D3" s="78"/>
      <c r="E3" s="77" t="s">
        <v>58</v>
      </c>
    </row>
    <row r="5" spans="3:5">
      <c r="C5" s="79">
        <v>13409</v>
      </c>
      <c r="E5" s="79">
        <v>4158</v>
      </c>
    </row>
    <row r="6" spans="3:5">
      <c r="C6" s="79">
        <v>11716</v>
      </c>
      <c r="E6" s="79">
        <v>4220</v>
      </c>
    </row>
    <row r="7" spans="3:5">
      <c r="C7" s="79">
        <v>7983</v>
      </c>
      <c r="E7" s="79">
        <v>5732</v>
      </c>
    </row>
    <row r="8" spans="3:5">
      <c r="C8" s="79">
        <v>8368</v>
      </c>
      <c r="E8" s="79">
        <v>5474</v>
      </c>
    </row>
    <row r="9" spans="3:5">
      <c r="C9" s="79">
        <v>8326</v>
      </c>
      <c r="E9" s="79">
        <v>4828</v>
      </c>
    </row>
    <row r="10" spans="3:5">
      <c r="C10" s="79">
        <v>7304</v>
      </c>
      <c r="E10" s="79">
        <v>5298</v>
      </c>
    </row>
    <row r="11" spans="3:5">
      <c r="C11" s="79">
        <v>8330</v>
      </c>
      <c r="E11" s="79">
        <v>7853</v>
      </c>
    </row>
    <row r="12" spans="3:5">
      <c r="C12" s="79">
        <v>7605</v>
      </c>
      <c r="E12" s="79">
        <v>7721</v>
      </c>
    </row>
    <row r="13" spans="3:5">
      <c r="C13" s="79">
        <v>8691</v>
      </c>
      <c r="E13" s="79">
        <v>8893</v>
      </c>
    </row>
    <row r="14" spans="3:5">
      <c r="C14" s="79">
        <v>8530</v>
      </c>
      <c r="E14" s="79">
        <v>8058</v>
      </c>
    </row>
    <row r="15" spans="3:5">
      <c r="C15" s="79">
        <v>8028</v>
      </c>
      <c r="E15" s="79">
        <v>7351</v>
      </c>
    </row>
    <row r="16" spans="3:5">
      <c r="C16" s="79">
        <v>10012</v>
      </c>
      <c r="E16" s="79">
        <v>8424</v>
      </c>
    </row>
    <row r="17" spans="3:5">
      <c r="C17" s="80">
        <f>SUM(C5:C16)</f>
        <v>108302</v>
      </c>
      <c r="E17" s="80">
        <f>SUM(E5:E16)</f>
        <v>78010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 2016 LAC</vt:lpstr>
      <vt:lpstr>Sheet2</vt:lpstr>
      <vt:lpstr>'FY 2016 LAC'!Print_Area</vt:lpstr>
      <vt:lpstr>'FY 2016 LAC'!Print_Titles</vt:lpstr>
    </vt:vector>
  </TitlesOfParts>
  <Company>City of Palo 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Bodenlos</dc:creator>
  <cp:lastModifiedBy>Gupta, Archana</cp:lastModifiedBy>
  <cp:lastPrinted>2016-08-25T22:18:42Z</cp:lastPrinted>
  <dcterms:created xsi:type="dcterms:W3CDTF">2007-09-26T16:39:09Z</dcterms:created>
  <dcterms:modified xsi:type="dcterms:W3CDTF">2016-11-02T16:11:08Z</dcterms:modified>
</cp:coreProperties>
</file>